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4" i="1"/>
  <c r="K4" i="1"/>
  <c r="L4" i="1"/>
  <c r="J6" i="1"/>
  <c r="K6" i="1"/>
  <c r="L6" i="1"/>
  <c r="J7" i="1"/>
  <c r="K7" i="1"/>
  <c r="L7" i="1"/>
  <c r="J8" i="1"/>
  <c r="K8" i="1"/>
  <c r="L8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L5" i="1"/>
  <c r="K5" i="1"/>
  <c r="J5" i="1"/>
  <c r="H13" i="1" l="1"/>
  <c r="I13" i="1"/>
  <c r="I5" i="1" l="1"/>
  <c r="H5" i="1"/>
  <c r="I8" i="1" l="1"/>
  <c r="H8" i="1"/>
  <c r="I4" i="1"/>
  <c r="H4" i="1"/>
  <c r="I15" i="1" l="1"/>
  <c r="H15" i="1"/>
  <c r="I10" i="1" l="1"/>
  <c r="H10" i="1"/>
  <c r="I17" i="1" l="1"/>
  <c r="H17" i="1"/>
  <c r="I14" i="1"/>
  <c r="H14" i="1"/>
  <c r="I11" i="1"/>
  <c r="H11" i="1"/>
  <c r="I12" i="1"/>
  <c r="H12" i="1"/>
  <c r="I6" i="1"/>
  <c r="H6" i="1"/>
  <c r="I9" i="1"/>
  <c r="H9" i="1"/>
  <c r="I7" i="1" l="1"/>
  <c r="I16" i="1"/>
  <c r="I18" i="1"/>
  <c r="H7" i="1"/>
  <c r="H16" i="1"/>
  <c r="H18" i="1"/>
</calcChain>
</file>

<file path=xl/comments1.xml><?xml version="1.0" encoding="utf-8"?>
<comments xmlns="http://schemas.openxmlformats.org/spreadsheetml/2006/main">
  <authors>
    <author>Outlaw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Outlaw:</t>
        </r>
        <r>
          <rPr>
            <sz val="9"/>
            <color indexed="81"/>
            <rFont val="Tahoma"/>
            <family val="2"/>
          </rPr>
          <t xml:space="preserve">
Absorbances were taken over a 1-cm light path with a 10x diluted solution.
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Outlaw:</t>
        </r>
        <r>
          <rPr>
            <sz val="9"/>
            <color indexed="81"/>
            <rFont val="Tahoma"/>
            <family val="2"/>
          </rPr>
          <t xml:space="preserve">
High numbers indicate orange and tend to occur during ageing.</t>
        </r>
      </text>
    </comment>
  </commentList>
</comments>
</file>

<file path=xl/sharedStrings.xml><?xml version="1.0" encoding="utf-8"?>
<sst xmlns="http://schemas.openxmlformats.org/spreadsheetml/2006/main" count="64" uniqueCount="55">
  <si>
    <t>Variety</t>
  </si>
  <si>
    <t>Age</t>
  </si>
  <si>
    <t>A420</t>
  </si>
  <si>
    <t>Details</t>
  </si>
  <si>
    <t>Conquistador</t>
  </si>
  <si>
    <t>Q 21-B-17</t>
  </si>
  <si>
    <t>Date
Assayed</t>
  </si>
  <si>
    <t>Sutton, 2017.</t>
  </si>
  <si>
    <t xml:space="preserve">Carménère  </t>
  </si>
  <si>
    <t>Malbec</t>
  </si>
  <si>
    <t>2018, Argentina</t>
  </si>
  <si>
    <t>pH(est)</t>
  </si>
  <si>
    <t>n.d.</t>
  </si>
  <si>
    <t>Nebbiolo</t>
  </si>
  <si>
    <t>bottled 2018-12-22, then random bottle opened and measured</t>
  </si>
  <si>
    <t>bottled 2018-12-04</t>
  </si>
  <si>
    <t xml:space="preserve"> Wine was left  for ~18 months with large air-space in gallon jug.  Oxidized--SO2 not managed</t>
  </si>
  <si>
    <t>assayed from bulk</t>
  </si>
  <si>
    <t>RJS RQ Kit
pitched 2018-05-21</t>
  </si>
  <si>
    <t>WE LE Kit
pitched 2018-04-20</t>
  </si>
  <si>
    <t>RJS CS Kit "Italy Style"
pitched 2018-12-03</t>
  </si>
  <si>
    <t>Montepulciano</t>
  </si>
  <si>
    <t>WE Selection Kit
pitched 2017-12-21</t>
  </si>
  <si>
    <t>bottled 2018-04-19</t>
  </si>
  <si>
    <t>Favorite (71B w RS)</t>
  </si>
  <si>
    <t>Sutton, 2018
 pitched 2018-08-10</t>
  </si>
  <si>
    <t>just after bottling~155 days</t>
  </si>
  <si>
    <t>Ruby Cabernet/ 
Petit Verdot</t>
  </si>
  <si>
    <t>Lomanto</t>
  </si>
  <si>
    <t>Sutton, 2018
pitched 2018-07-13</t>
  </si>
  <si>
    <t>from bulk</t>
  </si>
  <si>
    <t>Sutton, 2018
pitched 2018-07-30.</t>
  </si>
  <si>
    <t xml:space="preserve">Kendall Jackson
</t>
  </si>
  <si>
    <t>2016, California</t>
  </si>
  <si>
    <t>Pinot Noir
Vintner's Reserve</t>
  </si>
  <si>
    <t>Trapiche Vineyards</t>
  </si>
  <si>
    <t xml:space="preserve">Cabernet Zehn </t>
  </si>
  <si>
    <t xml:space="preserve">Favorite (Clos&amp;D254)
post-ferment blend
</t>
  </si>
  <si>
    <r>
      <t xml:space="preserve">A520
</t>
    </r>
    <r>
      <rPr>
        <sz val="10"/>
        <color theme="1"/>
        <rFont val="Calibri"/>
        <family val="2"/>
        <scheme val="minor"/>
      </rPr>
      <t>(decreases w age as anthocyanin polymerizes, less w diglucosides in hybrids)</t>
    </r>
  </si>
  <si>
    <r>
      <t xml:space="preserve">A620
</t>
    </r>
    <r>
      <rPr>
        <sz val="10"/>
        <color theme="1"/>
        <rFont val="Calibri"/>
        <family val="2"/>
        <scheme val="minor"/>
      </rPr>
      <t>(expect higher in hybrids)</t>
    </r>
  </si>
  <si>
    <r>
      <t xml:space="preserve">Intensity, I
</t>
    </r>
    <r>
      <rPr>
        <sz val="10"/>
        <color theme="1"/>
        <rFont val="Calibri"/>
        <family val="2"/>
        <scheme val="minor"/>
      </rPr>
      <t>(=A420+A520+A620)</t>
    </r>
  </si>
  <si>
    <r>
      <t xml:space="preserve">A420 (%)
</t>
    </r>
    <r>
      <rPr>
        <sz val="10"/>
        <color theme="1"/>
        <rFont val="Calibri"/>
        <family val="2"/>
        <scheme val="minor"/>
      </rPr>
      <t>yellow pigments</t>
    </r>
  </si>
  <si>
    <r>
      <t xml:space="preserve">A520 (%)
</t>
    </r>
    <r>
      <rPr>
        <sz val="10"/>
        <color theme="1"/>
        <rFont val="Calibri"/>
        <family val="2"/>
        <scheme val="minor"/>
      </rPr>
      <t>red pigments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</si>
  <si>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A620 (%)
</t>
    </r>
    <r>
      <rPr>
        <sz val="11"/>
        <color theme="1"/>
        <rFont val="Calibri"/>
        <family val="2"/>
        <scheme val="minor"/>
      </rPr>
      <t>blue pigments</t>
    </r>
  </si>
  <si>
    <r>
      <t xml:space="preserve">Hue, T
</t>
    </r>
    <r>
      <rPr>
        <sz val="10"/>
        <color theme="1"/>
        <rFont val="Calibri"/>
        <family val="2"/>
        <scheme val="minor"/>
      </rPr>
      <t>=A420/A520
Increases w age</t>
    </r>
  </si>
  <si>
    <t>Sutton, 2018
pitched 2018-08-24</t>
  </si>
  <si>
    <t>Cabernet Sauvignon</t>
  </si>
  <si>
    <r>
      <t xml:space="preserve">Spectrophotometric Characterization of Wines
</t>
    </r>
    <r>
      <rPr>
        <sz val="11"/>
        <color theme="1"/>
        <rFont val="Times New Roman"/>
        <family val="1"/>
      </rPr>
      <t xml:space="preserve">Absorbances were measured on 10x dilution of wine with water with 1-cm light path in PMMA
 cuvettes with a routine-use spectrophotometer (Thermo Scientific Genesys, spectral bandwidth &lt;8 nm; accuracy, 2 nm).
pH was estimated with a Milwaukee 102 pH meter that had been calibrated by the 2-point slope method.  
Values were corrected for deviance (-0.12 units) from NIST-traceable potassium bitartrate
to account for chemical environment and out-of-calibration-range values in wine.  .
 </t>
    </r>
  </si>
  <si>
    <t>Shiraz</t>
  </si>
  <si>
    <t>RJS En Primeur
pitched 2018-05-30</t>
  </si>
  <si>
    <t>Sutton, 2018
pitched 2018-12-03
(had been stored in 
freezer)</t>
  </si>
  <si>
    <t xml:space="preserve">Taris
Caveat: low As
</t>
  </si>
  <si>
    <t>RJS RQ Kit
pitched 2019-04-28</t>
  </si>
  <si>
    <t>Monastrell
(Mourvedre)</t>
  </si>
  <si>
    <t>Update 2019-05-18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</si>
</sst>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top" wrapText="1"/>
    </xf>
    <xf numFmtId="0" fontId="0" fillId="3" borderId="0" xfId="0" applyFill="1" applyAlignment="1">
      <alignment horizontal="left" vertical="center"/>
    </xf>
    <xf numFmtId="14" fontId="0" fillId="3" borderId="0" xfId="0" applyNumberForma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14" fontId="0" fillId="2" borderId="0" xfId="0" applyNumberFormat="1" applyFill="1" applyAlignment="1">
      <alignment vertical="center"/>
    </xf>
    <xf numFmtId="0" fontId="0" fillId="2" borderId="0" xfId="0" applyFill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 vertical="center" wrapText="1"/>
    </xf>
    <xf numFmtId="2" fontId="0" fillId="2" borderId="0" xfId="0" applyNumberFormat="1" applyFill="1" applyAlignment="1">
      <alignment horizontal="left" vertical="center" wrapText="1"/>
    </xf>
    <xf numFmtId="2" fontId="0" fillId="3" borderId="0" xfId="0" applyNumberFormat="1" applyFill="1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2" fontId="0" fillId="3" borderId="0" xfId="0" applyNumberFormat="1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V21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21" sqref="L21"/>
    </sheetView>
  </sheetViews>
  <sheetFormatPr defaultRowHeight="15" x14ac:dyDescent="0.25"/>
  <cols>
    <col min="1" max="1" width="22.42578125" customWidth="1"/>
    <col min="2" max="2" width="20.5703125" customWidth="1"/>
    <col min="3" max="3" width="10.28515625" customWidth="1"/>
    <col min="4" max="4" width="28.5703125" customWidth="1"/>
    <col min="5" max="5" width="12" customWidth="1"/>
    <col min="6" max="6" width="14.42578125" customWidth="1"/>
    <col min="7" max="7" width="9.28515625" customWidth="1"/>
    <col min="8" max="8" width="12.7109375" customWidth="1"/>
    <col min="9" max="9" width="10.42578125" customWidth="1"/>
    <col min="10" max="10" width="9" customWidth="1"/>
    <col min="11" max="11" width="9.7109375" customWidth="1"/>
    <col min="12" max="12" width="9.28515625" customWidth="1"/>
    <col min="13" max="13" width="10.7109375" bestFit="1" customWidth="1"/>
    <col min="14" max="152" width="9.140625" style="16"/>
  </cols>
  <sheetData>
    <row r="1" spans="1:152" ht="128.25" customHeight="1" x14ac:dyDescent="0.3">
      <c r="A1" s="17" t="s">
        <v>47</v>
      </c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</row>
    <row r="2" spans="1:152" x14ac:dyDescent="0.25">
      <c r="A2" t="s">
        <v>54</v>
      </c>
    </row>
    <row r="3" spans="1:152" ht="121.5" customHeight="1" x14ac:dyDescent="0.25">
      <c r="A3" s="1" t="s">
        <v>0</v>
      </c>
      <c r="B3" s="1" t="s">
        <v>3</v>
      </c>
      <c r="C3" s="1" t="s">
        <v>11</v>
      </c>
      <c r="D3" s="1" t="s">
        <v>1</v>
      </c>
      <c r="E3" s="3" t="s">
        <v>2</v>
      </c>
      <c r="F3" s="4" t="s">
        <v>38</v>
      </c>
      <c r="G3" s="4" t="s">
        <v>39</v>
      </c>
      <c r="H3" s="4" t="s">
        <v>40</v>
      </c>
      <c r="I3" s="2" t="s">
        <v>44</v>
      </c>
      <c r="J3" s="2" t="s">
        <v>41</v>
      </c>
      <c r="K3" s="2" t="s">
        <v>42</v>
      </c>
      <c r="L3" s="2" t="s">
        <v>43</v>
      </c>
      <c r="M3" s="2" t="s">
        <v>6</v>
      </c>
    </row>
    <row r="4" spans="1:152" ht="54" customHeight="1" x14ac:dyDescent="0.25">
      <c r="A4" s="14" t="s">
        <v>36</v>
      </c>
      <c r="B4" s="20" t="s">
        <v>45</v>
      </c>
      <c r="C4" s="21">
        <v>3.84</v>
      </c>
      <c r="D4" s="20" t="s">
        <v>30</v>
      </c>
      <c r="E4" s="27">
        <v>5.25</v>
      </c>
      <c r="F4" s="27">
        <v>5.88</v>
      </c>
      <c r="G4" s="27">
        <v>1.74</v>
      </c>
      <c r="H4" s="27">
        <f t="shared" ref="H4" si="0">E4+F4+G4</f>
        <v>12.87</v>
      </c>
      <c r="I4" s="27">
        <f t="shared" ref="I4" si="1">E4/F4</f>
        <v>0.8928571428571429</v>
      </c>
      <c r="J4" s="26">
        <f>100*E4/H4</f>
        <v>40.792540792540798</v>
      </c>
      <c r="K4" s="26">
        <f>100*F4/H4</f>
        <v>45.687645687645691</v>
      </c>
      <c r="L4" s="26">
        <f>100*G4/H4</f>
        <v>13.519813519813521</v>
      </c>
      <c r="M4" s="15">
        <v>43492</v>
      </c>
    </row>
    <row r="5" spans="1:152" s="12" customFormat="1" ht="54" customHeight="1" x14ac:dyDescent="0.25">
      <c r="A5" s="10" t="s">
        <v>46</v>
      </c>
      <c r="B5" s="10" t="s">
        <v>35</v>
      </c>
      <c r="C5" s="10"/>
      <c r="D5" s="10" t="s">
        <v>10</v>
      </c>
      <c r="E5" s="24">
        <v>3.76</v>
      </c>
      <c r="F5" s="24">
        <v>4.9400000000000004</v>
      </c>
      <c r="G5" s="24">
        <v>1.1299999999999999</v>
      </c>
      <c r="H5" s="24">
        <f t="shared" ref="H5" si="2">E5+F5+G5</f>
        <v>9.8299999999999983</v>
      </c>
      <c r="I5" s="24">
        <f t="shared" ref="I5" si="3">E5/F5</f>
        <v>0.76113360323886625</v>
      </c>
      <c r="J5" s="25">
        <f>100*E5/H5</f>
        <v>38.250254323499497</v>
      </c>
      <c r="K5" s="25">
        <f>100*F5/H5</f>
        <v>50.25432349949137</v>
      </c>
      <c r="L5" s="25">
        <f>100*G5/H5</f>
        <v>11.495422177009155</v>
      </c>
      <c r="M5" s="11">
        <v>43500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</row>
    <row r="6" spans="1:152" s="12" customFormat="1" ht="44.25" customHeight="1" x14ac:dyDescent="0.25">
      <c r="A6" s="10" t="s">
        <v>8</v>
      </c>
      <c r="B6" s="13" t="s">
        <v>18</v>
      </c>
      <c r="C6" s="22">
        <v>3.34</v>
      </c>
      <c r="D6" s="13" t="s">
        <v>14</v>
      </c>
      <c r="E6" s="24">
        <v>4.97</v>
      </c>
      <c r="F6" s="24">
        <v>5.58</v>
      </c>
      <c r="G6" s="24">
        <v>1.56</v>
      </c>
      <c r="H6" s="24">
        <f t="shared" ref="H6" si="4">E6+F6+G6</f>
        <v>12.110000000000001</v>
      </c>
      <c r="I6" s="24">
        <f t="shared" ref="I6" si="5">E6/F6</f>
        <v>0.8906810035842293</v>
      </c>
      <c r="J6" s="25">
        <f t="shared" ref="J6:J19" si="6">100*E6/H6</f>
        <v>41.040462427745659</v>
      </c>
      <c r="K6" s="25">
        <f t="shared" ref="K6:K19" si="7">100*F6/H6</f>
        <v>46.077621800165147</v>
      </c>
      <c r="L6" s="25">
        <f t="shared" ref="L6:L19" si="8">100*G6/H6</f>
        <v>12.881915772089181</v>
      </c>
      <c r="M6" s="11">
        <v>43456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</row>
    <row r="7" spans="1:152" ht="60" x14ac:dyDescent="0.25">
      <c r="A7" s="6" t="s">
        <v>4</v>
      </c>
      <c r="B7" s="7" t="s">
        <v>7</v>
      </c>
      <c r="C7" s="7" t="s">
        <v>12</v>
      </c>
      <c r="D7" s="7" t="s">
        <v>16</v>
      </c>
      <c r="E7" s="27">
        <v>4.43</v>
      </c>
      <c r="F7" s="27">
        <v>3.91</v>
      </c>
      <c r="G7" s="27">
        <v>1.35</v>
      </c>
      <c r="H7" s="27">
        <f t="shared" ref="H7:H19" si="9">E7+F7+G7</f>
        <v>9.69</v>
      </c>
      <c r="I7" s="27">
        <f t="shared" ref="I7:I19" si="10">E7/F7</f>
        <v>1.1329923273657287</v>
      </c>
      <c r="J7" s="26">
        <f t="shared" si="6"/>
        <v>45.717234262125906</v>
      </c>
      <c r="K7" s="26">
        <f t="shared" si="7"/>
        <v>40.350877192982459</v>
      </c>
      <c r="L7" s="26">
        <f t="shared" si="8"/>
        <v>13.931888544891642</v>
      </c>
      <c r="M7" s="8">
        <v>43455</v>
      </c>
    </row>
    <row r="8" spans="1:152" ht="45" x14ac:dyDescent="0.25">
      <c r="A8" s="7" t="s">
        <v>37</v>
      </c>
      <c r="B8" s="7" t="s">
        <v>25</v>
      </c>
      <c r="C8" s="7">
        <v>3.87</v>
      </c>
      <c r="D8" s="7" t="s">
        <v>30</v>
      </c>
      <c r="E8" s="27">
        <v>2.29</v>
      </c>
      <c r="F8" s="27">
        <v>1.85</v>
      </c>
      <c r="G8" s="27">
        <v>0.53</v>
      </c>
      <c r="H8" s="27">
        <f t="shared" si="9"/>
        <v>4.6700000000000008</v>
      </c>
      <c r="I8" s="27">
        <f t="shared" si="10"/>
        <v>1.2378378378378379</v>
      </c>
      <c r="J8" s="26">
        <f t="shared" si="6"/>
        <v>49.036402569593136</v>
      </c>
      <c r="K8" s="26">
        <f t="shared" si="7"/>
        <v>39.614561027837254</v>
      </c>
      <c r="L8" s="26">
        <f t="shared" si="8"/>
        <v>11.349036402569592</v>
      </c>
      <c r="M8" s="8">
        <v>43115</v>
      </c>
    </row>
    <row r="9" spans="1:152" ht="30" x14ac:dyDescent="0.25">
      <c r="A9" s="6" t="s">
        <v>24</v>
      </c>
      <c r="B9" s="7" t="s">
        <v>25</v>
      </c>
      <c r="C9" s="7">
        <v>3.78</v>
      </c>
      <c r="D9" s="7" t="s">
        <v>26</v>
      </c>
      <c r="E9" s="27">
        <v>2.0499999999999998</v>
      </c>
      <c r="F9" s="27">
        <v>1.75</v>
      </c>
      <c r="G9" s="27">
        <v>0.37</v>
      </c>
      <c r="H9" s="27">
        <f t="shared" ref="H9" si="11">E9+F9+G9</f>
        <v>4.17</v>
      </c>
      <c r="I9" s="27">
        <f t="shared" ref="I9" si="12">E9/F9</f>
        <v>1.1714285714285713</v>
      </c>
      <c r="J9" s="26">
        <f t="shared" si="6"/>
        <v>49.160671462829733</v>
      </c>
      <c r="K9" s="26">
        <f t="shared" si="7"/>
        <v>41.966426858513188</v>
      </c>
      <c r="L9" s="26">
        <f t="shared" si="8"/>
        <v>8.8729016786570742</v>
      </c>
      <c r="M9" s="8">
        <v>43480</v>
      </c>
    </row>
    <row r="10" spans="1:152" ht="30" x14ac:dyDescent="0.25">
      <c r="A10" s="6" t="s">
        <v>28</v>
      </c>
      <c r="B10" s="7" t="s">
        <v>29</v>
      </c>
      <c r="C10" s="7">
        <v>3.4</v>
      </c>
      <c r="D10" s="7" t="s">
        <v>30</v>
      </c>
      <c r="E10" s="27">
        <v>4.1399999999999997</v>
      </c>
      <c r="F10" s="27">
        <v>4.1900000000000004</v>
      </c>
      <c r="G10" s="27">
        <v>0.81</v>
      </c>
      <c r="H10" s="27">
        <f t="shared" ref="H10" si="13">E10+F10+G10</f>
        <v>9.14</v>
      </c>
      <c r="I10" s="27">
        <f t="shared" ref="I10" si="14">E10/F10</f>
        <v>0.98806682577565619</v>
      </c>
      <c r="J10" s="26">
        <f t="shared" si="6"/>
        <v>45.295404814004364</v>
      </c>
      <c r="K10" s="26">
        <f t="shared" si="7"/>
        <v>45.842450765864335</v>
      </c>
      <c r="L10" s="26">
        <f t="shared" si="8"/>
        <v>8.8621444201312904</v>
      </c>
      <c r="M10" s="8">
        <v>43481</v>
      </c>
    </row>
    <row r="11" spans="1:152" s="10" customFormat="1" ht="24.75" customHeight="1" x14ac:dyDescent="0.25">
      <c r="A11" s="10" t="s">
        <v>9</v>
      </c>
      <c r="B11" s="10" t="s">
        <v>35</v>
      </c>
      <c r="C11" s="10">
        <v>3.53</v>
      </c>
      <c r="D11" s="10" t="s">
        <v>10</v>
      </c>
      <c r="E11" s="24">
        <v>2.38</v>
      </c>
      <c r="F11" s="24">
        <v>3.01</v>
      </c>
      <c r="G11" s="24">
        <v>0.67</v>
      </c>
      <c r="H11" s="24">
        <f t="shared" ref="H11" si="15">E11+F11+G11</f>
        <v>6.06</v>
      </c>
      <c r="I11" s="24">
        <f t="shared" ref="I11" si="16">E11/F11</f>
        <v>0.79069767441860472</v>
      </c>
      <c r="J11" s="25">
        <f t="shared" si="6"/>
        <v>39.273927392739274</v>
      </c>
      <c r="K11" s="25">
        <f t="shared" si="7"/>
        <v>49.669966996699671</v>
      </c>
      <c r="L11" s="25">
        <f t="shared" si="8"/>
        <v>11.056105610561056</v>
      </c>
      <c r="M11" s="11">
        <v>43468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</row>
    <row r="12" spans="1:152" s="10" customFormat="1" ht="30" x14ac:dyDescent="0.25">
      <c r="A12" s="10" t="s">
        <v>21</v>
      </c>
      <c r="B12" s="13" t="s">
        <v>22</v>
      </c>
      <c r="C12" s="10">
        <v>3.72</v>
      </c>
      <c r="D12" s="10" t="s">
        <v>23</v>
      </c>
      <c r="E12" s="24">
        <v>3.07</v>
      </c>
      <c r="F12" s="24">
        <v>2.69</v>
      </c>
      <c r="G12" s="24">
        <v>0.66</v>
      </c>
      <c r="H12" s="24">
        <f t="shared" ref="H12:H15" si="17">E12+F12+G12</f>
        <v>6.42</v>
      </c>
      <c r="I12" s="24">
        <f t="shared" ref="I12:I15" si="18">E12/F12</f>
        <v>1.1412639405204461</v>
      </c>
      <c r="J12" s="25">
        <f t="shared" si="6"/>
        <v>47.819314641744548</v>
      </c>
      <c r="K12" s="25">
        <f t="shared" si="7"/>
        <v>41.900311526479754</v>
      </c>
      <c r="L12" s="25">
        <f t="shared" si="8"/>
        <v>10.280373831775702</v>
      </c>
      <c r="M12" s="11">
        <v>43472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</row>
    <row r="13" spans="1:152" s="10" customFormat="1" ht="30" x14ac:dyDescent="0.25">
      <c r="A13" s="13" t="s">
        <v>53</v>
      </c>
      <c r="B13" s="13" t="s">
        <v>52</v>
      </c>
      <c r="D13" s="10" t="s">
        <v>17</v>
      </c>
      <c r="E13" s="24">
        <v>3.99</v>
      </c>
      <c r="F13" s="24">
        <v>5.82</v>
      </c>
      <c r="G13" s="24">
        <v>1.44</v>
      </c>
      <c r="H13" s="24">
        <f t="shared" ref="H13" si="19">E13+F13+G13</f>
        <v>11.25</v>
      </c>
      <c r="I13" s="24">
        <f t="shared" ref="I13" si="20">E13/F13</f>
        <v>0.68556701030927836</v>
      </c>
      <c r="J13" s="25">
        <f t="shared" si="6"/>
        <v>35.466666666666669</v>
      </c>
      <c r="K13" s="25">
        <f t="shared" si="7"/>
        <v>51.733333333333334</v>
      </c>
      <c r="L13" s="25">
        <f t="shared" si="8"/>
        <v>12.8</v>
      </c>
      <c r="M13" s="11">
        <v>43603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</row>
    <row r="14" spans="1:152" s="10" customFormat="1" ht="34.5" customHeight="1" x14ac:dyDescent="0.25">
      <c r="A14" s="10" t="s">
        <v>13</v>
      </c>
      <c r="B14" s="13" t="s">
        <v>20</v>
      </c>
      <c r="D14" s="10" t="s">
        <v>17</v>
      </c>
      <c r="E14" s="24">
        <v>4.74</v>
      </c>
      <c r="F14" s="24">
        <v>4.59</v>
      </c>
      <c r="G14" s="24">
        <v>1.31</v>
      </c>
      <c r="H14" s="24">
        <f t="shared" si="17"/>
        <v>10.64</v>
      </c>
      <c r="I14" s="24">
        <f t="shared" si="18"/>
        <v>1.0326797385620916</v>
      </c>
      <c r="J14" s="25">
        <f t="shared" si="6"/>
        <v>44.548872180451127</v>
      </c>
      <c r="K14" s="25">
        <f t="shared" si="7"/>
        <v>43.139097744360903</v>
      </c>
      <c r="L14" s="25">
        <f t="shared" si="8"/>
        <v>12.31203007518797</v>
      </c>
      <c r="M14" s="11">
        <v>43485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</row>
    <row r="15" spans="1:152" s="10" customFormat="1" ht="34.5" customHeight="1" x14ac:dyDescent="0.25">
      <c r="A15" s="13" t="s">
        <v>34</v>
      </c>
      <c r="B15" s="13" t="s">
        <v>32</v>
      </c>
      <c r="C15" s="10">
        <v>3.68</v>
      </c>
      <c r="D15" s="10" t="s">
        <v>33</v>
      </c>
      <c r="E15" s="24">
        <v>1.89</v>
      </c>
      <c r="F15" s="24">
        <v>1.9</v>
      </c>
      <c r="G15" s="24">
        <v>0.47</v>
      </c>
      <c r="H15" s="24">
        <f t="shared" si="17"/>
        <v>4.26</v>
      </c>
      <c r="I15" s="24">
        <f t="shared" si="18"/>
        <v>0.99473684210526314</v>
      </c>
      <c r="J15" s="25">
        <f t="shared" si="6"/>
        <v>44.366197183098592</v>
      </c>
      <c r="K15" s="25">
        <f t="shared" si="7"/>
        <v>44.600938967136152</v>
      </c>
      <c r="L15" s="25">
        <f t="shared" si="8"/>
        <v>11.032863849765258</v>
      </c>
      <c r="M15" s="11">
        <v>43491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</row>
    <row r="16" spans="1:152" ht="30" x14ac:dyDescent="0.25">
      <c r="A16" s="7" t="s">
        <v>5</v>
      </c>
      <c r="B16" s="7" t="s">
        <v>31</v>
      </c>
      <c r="C16" s="23">
        <v>3.7</v>
      </c>
      <c r="D16" s="7" t="s">
        <v>17</v>
      </c>
      <c r="E16" s="27">
        <v>3.7</v>
      </c>
      <c r="F16" s="27">
        <v>4.7300000000000004</v>
      </c>
      <c r="G16" s="27">
        <v>1.23</v>
      </c>
      <c r="H16" s="27">
        <f t="shared" si="9"/>
        <v>9.66</v>
      </c>
      <c r="I16" s="27">
        <f t="shared" si="10"/>
        <v>0.78224101479915431</v>
      </c>
      <c r="J16" s="26">
        <f t="shared" si="6"/>
        <v>38.302277432712216</v>
      </c>
      <c r="K16" s="26">
        <f t="shared" si="7"/>
        <v>48.964803312629407</v>
      </c>
      <c r="L16" s="26">
        <f t="shared" si="8"/>
        <v>12.732919254658384</v>
      </c>
      <c r="M16" s="8">
        <v>43455</v>
      </c>
    </row>
    <row r="17" spans="1:152" s="10" customFormat="1" ht="40.5" customHeight="1" x14ac:dyDescent="0.25">
      <c r="A17" s="13" t="s">
        <v>27</v>
      </c>
      <c r="B17" s="13" t="s">
        <v>19</v>
      </c>
      <c r="C17" s="10">
        <v>3.6</v>
      </c>
      <c r="D17" s="10" t="s">
        <v>15</v>
      </c>
      <c r="E17" s="24">
        <v>3.8</v>
      </c>
      <c r="F17" s="24">
        <v>3.98</v>
      </c>
      <c r="G17" s="24">
        <v>1.05</v>
      </c>
      <c r="H17" s="24">
        <f t="shared" ref="H17" si="21">E17+F17+G17</f>
        <v>8.83</v>
      </c>
      <c r="I17" s="24">
        <f t="shared" ref="I17" si="22">E17/F17</f>
        <v>0.95477386934673358</v>
      </c>
      <c r="J17" s="25">
        <f t="shared" si="6"/>
        <v>43.035107587768969</v>
      </c>
      <c r="K17" s="25">
        <f t="shared" si="7"/>
        <v>45.073612684031708</v>
      </c>
      <c r="L17" s="25">
        <f t="shared" si="8"/>
        <v>11.89127972819932</v>
      </c>
      <c r="M17" s="11">
        <v>43455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</row>
    <row r="18" spans="1:152" s="10" customFormat="1" ht="40.5" customHeight="1" x14ac:dyDescent="0.25">
      <c r="A18" s="13" t="s">
        <v>48</v>
      </c>
      <c r="B18" s="13" t="s">
        <v>49</v>
      </c>
      <c r="C18" s="10">
        <v>3.51</v>
      </c>
      <c r="D18" s="10" t="s">
        <v>30</v>
      </c>
      <c r="E18" s="24">
        <v>4.21</v>
      </c>
      <c r="F18" s="24">
        <v>4.4400000000000004</v>
      </c>
      <c r="G18" s="24">
        <v>1.1000000000000001</v>
      </c>
      <c r="H18" s="24">
        <f t="shared" si="9"/>
        <v>9.75</v>
      </c>
      <c r="I18" s="24">
        <f t="shared" si="10"/>
        <v>0.94819819819819806</v>
      </c>
      <c r="J18" s="25">
        <f t="shared" si="6"/>
        <v>43.179487179487182</v>
      </c>
      <c r="K18" s="25">
        <f t="shared" si="7"/>
        <v>45.538461538461547</v>
      </c>
      <c r="L18" s="25">
        <f t="shared" si="8"/>
        <v>11.282051282051283</v>
      </c>
      <c r="M18" s="11">
        <v>43507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</row>
    <row r="19" spans="1:152" ht="60" x14ac:dyDescent="0.25">
      <c r="A19" s="7" t="s">
        <v>51</v>
      </c>
      <c r="B19" s="7" t="s">
        <v>50</v>
      </c>
      <c r="C19" s="7">
        <v>3.69</v>
      </c>
      <c r="D19" s="7" t="s">
        <v>30</v>
      </c>
      <c r="E19" s="28">
        <v>0.91</v>
      </c>
      <c r="F19" s="28">
        <v>0.98</v>
      </c>
      <c r="G19" s="28">
        <v>0.13</v>
      </c>
      <c r="H19" s="28">
        <f t="shared" si="9"/>
        <v>2.02</v>
      </c>
      <c r="I19" s="28">
        <f t="shared" si="10"/>
        <v>0.9285714285714286</v>
      </c>
      <c r="J19" s="26">
        <f t="shared" si="6"/>
        <v>45.049504950495049</v>
      </c>
      <c r="K19" s="26">
        <f t="shared" si="7"/>
        <v>48.514851485148512</v>
      </c>
      <c r="L19" s="26">
        <f t="shared" si="8"/>
        <v>6.435643564356436</v>
      </c>
      <c r="M19" s="15">
        <v>43528</v>
      </c>
    </row>
    <row r="20" spans="1:152" x14ac:dyDescent="0.25">
      <c r="A20" s="6"/>
      <c r="B20" s="9"/>
      <c r="C20" s="9"/>
      <c r="D20" s="9"/>
      <c r="E20" s="5"/>
      <c r="F20" s="5"/>
      <c r="G20" s="5"/>
      <c r="H20" s="5"/>
      <c r="I20" s="5"/>
      <c r="J20" s="5"/>
      <c r="K20" s="5"/>
      <c r="L20" s="5"/>
      <c r="M20" s="8"/>
    </row>
    <row r="21" spans="1:152" x14ac:dyDescent="0.25">
      <c r="A21" s="6"/>
      <c r="B21" s="9"/>
      <c r="C21" s="9"/>
      <c r="D21" s="9"/>
      <c r="E21" s="5"/>
      <c r="F21" s="5"/>
      <c r="G21" s="5"/>
      <c r="H21" s="5"/>
      <c r="I21" s="5"/>
      <c r="J21" s="5"/>
      <c r="K21" s="5"/>
      <c r="L21" s="5"/>
      <c r="M21" s="8"/>
    </row>
  </sheetData>
  <mergeCells count="1">
    <mergeCell ref="A1:L1"/>
  </mergeCells>
  <pageMargins left="0.7" right="0.7" top="0.75" bottom="0.75" header="0.3" footer="0.3"/>
  <pageSetup scale="57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Outlaw</dc:creator>
  <cp:lastModifiedBy>Outlaw</cp:lastModifiedBy>
  <cp:lastPrinted>2019-05-07T00:08:20Z</cp:lastPrinted>
  <dcterms:created xsi:type="dcterms:W3CDTF">2018-12-16T20:01:33Z</dcterms:created>
  <dcterms:modified xsi:type="dcterms:W3CDTF">2019-05-19T14:46:29Z</dcterms:modified>
</cp:coreProperties>
</file>